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654"/>
  </bookViews>
  <sheets>
    <sheet name="лот" sheetId="8" r:id="rId1"/>
  </sheets>
  <definedNames>
    <definedName name="_1Excel_BuiltIn_Print_Titles_1_1">#REF!</definedName>
    <definedName name="_2Excel_BuiltIn_Print_Titles_2_1">#REF!</definedName>
    <definedName name="_3Excel_BuiltIn_Print_Titles_3_1">#REF!</definedName>
    <definedName name="_4Excel_BuiltIn_Print_Titles_4_1">#REF!</definedName>
    <definedName name="_5Excel_BuiltIn_Print_Titles_5_1">#REF!</definedName>
    <definedName name="_6Excel_BuiltIn_Print_Titles_6_1">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 localSheetId="0">лот!$E$9:$E$18</definedName>
    <definedName name="Excel_BuiltIn__FilterDatabase_8">#REF!</definedName>
    <definedName name="Excel_BuiltIn_Print_Area_1">#REF!</definedName>
    <definedName name="Excel_BuiltIn_Print_Titles_7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Гаст15_4" localSheetId="0">#REF!</definedName>
    <definedName name="Гаст15_4">#REF!</definedName>
    <definedName name="Гаст15_5" localSheetId="0">#REF!</definedName>
    <definedName name="Гаст15_5">#REF!</definedName>
    <definedName name="Гаст15_6" localSheetId="0">#REF!</definedName>
    <definedName name="Гаст15_6">#REF!</definedName>
    <definedName name="Гаст15_7" localSheetId="0">#REF!</definedName>
    <definedName name="Гаст15_7">#REF!</definedName>
    <definedName name="ддд">#REF!</definedName>
    <definedName name="дддд">#REF!</definedName>
    <definedName name="ждл">#REF!</definedName>
    <definedName name="жжжж">#REF!</definedName>
    <definedName name="ооо">#REF!</definedName>
    <definedName name="рр">#REF!</definedName>
    <definedName name="щщщщщ">#REF!</definedName>
    <definedName name="ээж">#REF!</definedName>
    <definedName name="эээ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  <definedName name="ЮЭГ2006_4" localSheetId="0">#REF!</definedName>
    <definedName name="ЮЭГ2006_4">#REF!</definedName>
    <definedName name="ЮЭГ2006_5" localSheetId="0">#REF!</definedName>
    <definedName name="ЮЭГ2006_5">#REF!</definedName>
    <definedName name="ЮЭГ2006_6" localSheetId="0">#REF!</definedName>
    <definedName name="ЮЭГ2006_6">#REF!</definedName>
    <definedName name="ЮЭГ2006_7" localSheetId="0">#REF!</definedName>
    <definedName name="ЮЭГ2006_7">#REF!</definedName>
  </definedNames>
  <calcPr calcId="145621"/>
</workbook>
</file>

<file path=xl/calcChain.xml><?xml version="1.0" encoding="utf-8"?>
<calcChain xmlns="http://schemas.openxmlformats.org/spreadsheetml/2006/main">
  <c r="M16" i="8" l="1"/>
  <c r="AL14" i="8"/>
  <c r="AM14" i="8" s="1"/>
  <c r="AL15" i="8"/>
  <c r="AM15" i="8" s="1"/>
  <c r="AN15" i="8"/>
  <c r="N15" i="8"/>
  <c r="AD15" i="8" s="1"/>
  <c r="O15" i="8"/>
  <c r="N14" i="8"/>
  <c r="AD14" i="8" s="1"/>
  <c r="AD16" i="8" s="1"/>
  <c r="O14" i="8"/>
  <c r="O16" i="8" s="1"/>
  <c r="L15" i="8"/>
  <c r="L14" i="8" l="1"/>
  <c r="L16" i="8" s="1"/>
  <c r="N16" i="8"/>
  <c r="AN14" i="8"/>
  <c r="AN16" i="8" s="1"/>
  <c r="AL16" i="8"/>
  <c r="AM16" i="8"/>
</calcChain>
</file>

<file path=xl/sharedStrings.xml><?xml version="1.0" encoding="utf-8"?>
<sst xmlns="http://schemas.openxmlformats.org/spreadsheetml/2006/main" count="82" uniqueCount="66">
  <si>
    <t>Приложение 5</t>
  </si>
  <si>
    <t>Утверждаю</t>
  </si>
  <si>
    <t>_____________________________</t>
  </si>
  <si>
    <t>В.К. Бандурин</t>
  </si>
  <si>
    <t>Лот  № 1</t>
  </si>
  <si>
    <t>Характеристика объектов конкурса</t>
  </si>
  <si>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</si>
  <si>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</si>
  <si>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</si>
  <si>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</si>
  <si>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</si>
  <si>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</si>
  <si>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Общая площадь дома с учетом балконов, лоджий, лест клеток и коридоров, кв.м (без подвала)</t>
  </si>
  <si>
    <t>В том числе</t>
  </si>
  <si>
    <t>Площадь офисов, кв.м (исключена из площади квартир)</t>
  </si>
  <si>
    <t>Площадь, тех. этажа (тех.подполья), кв.м</t>
  </si>
  <si>
    <t>Площадь лифтовых кабин, кв.м.</t>
  </si>
  <si>
    <t>Площадь подвалов, кв.м.</t>
  </si>
  <si>
    <t>Площадь земельног участка, кв.м.</t>
  </si>
  <si>
    <t>электро снабжение (кол-во квартир, без офисов)</t>
  </si>
  <si>
    <t>Характеристика благоустройства</t>
  </si>
  <si>
    <t>Размер платы за содержание и ремонт жилого помещения, руб / 1м2</t>
  </si>
  <si>
    <t>Размер платы за содержание и ремонт жилого помещения, руб / в месяц</t>
  </si>
  <si>
    <t>Размер платы за содержание и ремонт жилого помещения, руб / в год</t>
  </si>
  <si>
    <t>Стоимость обеспечения заявки на участие в конкурсе, 5% месячного размера платы</t>
  </si>
  <si>
    <t>этажей</t>
  </si>
  <si>
    <t>лифтов</t>
  </si>
  <si>
    <t>лестниц</t>
  </si>
  <si>
    <t>подъездов</t>
  </si>
  <si>
    <t>квартир</t>
  </si>
  <si>
    <t>площадь квартир, кв.м (без площади офисов)</t>
  </si>
  <si>
    <t xml:space="preserve"> Площадь уборки лест. клеток и коридоров, кв.м</t>
  </si>
  <si>
    <t>Площадь балконов, лоджий,м2</t>
  </si>
  <si>
    <t>Застроенная,кв.м.</t>
  </si>
  <si>
    <t>Проезд, кв.м</t>
  </si>
  <si>
    <t>Тротуар, кв.м</t>
  </si>
  <si>
    <t>Прочие замощения, кв.м</t>
  </si>
  <si>
    <t>Грунт, кв.м</t>
  </si>
  <si>
    <t>Зеленые насаждения</t>
  </si>
  <si>
    <t>Детские площадки</t>
  </si>
  <si>
    <t>жилых квартир</t>
  </si>
  <si>
    <t>офис</t>
  </si>
  <si>
    <t>центральное отопление (площадь квартир + площадь офисов), кв.м</t>
  </si>
  <si>
    <t>холод. вода</t>
  </si>
  <si>
    <t>горячая вода</t>
  </si>
  <si>
    <t>канализация</t>
  </si>
  <si>
    <t>Газ</t>
  </si>
  <si>
    <t xml:space="preserve">Скрытая проводка </t>
  </si>
  <si>
    <t>Открытая проводка</t>
  </si>
  <si>
    <t>природный</t>
  </si>
  <si>
    <t>сжиженный</t>
  </si>
  <si>
    <t>-</t>
  </si>
  <si>
    <t>+</t>
  </si>
  <si>
    <t>ИТОГО</t>
  </si>
  <si>
    <t>Чкалова</t>
  </si>
  <si>
    <t>38=(13+16)*37</t>
  </si>
  <si>
    <t>39=38*12</t>
  </si>
  <si>
    <t xml:space="preserve">электрические плиты </t>
  </si>
  <si>
    <t>пеногазоблоки</t>
  </si>
  <si>
    <t>тел./факс 8(34675) 7-30-81</t>
  </si>
  <si>
    <t>7/6</t>
  </si>
  <si>
    <t>7/7</t>
  </si>
  <si>
    <t>Заместитель главы администрации города Югорска - директор ДЖКиСК</t>
  </si>
  <si>
    <t>7,8,9</t>
  </si>
  <si>
    <t>40=38*5%</t>
  </si>
  <si>
    <t>628260,  ул. 40 лет Победы, д.11, г. Югорск, ХМАО-Югра, Тюменская область,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</si>
</sst>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\-??&quot;р.&quot;_-;_-@_-"/>
    <numFmt numFmtId="165" formatCode="#,##0.0"/>
    <numFmt numFmtId="166" formatCode="#,###.00"/>
  </numFmts>
  <fonts count="34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64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>
      <alignment horizontal="left" vertical="top"/>
    </xf>
    <xf numFmtId="0" fontId="4" fillId="16" borderId="0">
      <alignment horizontal="center" vertical="top"/>
    </xf>
    <xf numFmtId="0" fontId="3" fillId="16" borderId="0">
      <alignment horizontal="right" vertical="center"/>
    </xf>
    <xf numFmtId="0" fontId="5" fillId="16" borderId="0">
      <alignment horizontal="right" vertical="top"/>
    </xf>
    <xf numFmtId="0" fontId="6" fillId="16" borderId="0">
      <alignment horizontal="center" vertical="center"/>
    </xf>
    <xf numFmtId="0" fontId="6" fillId="16" borderId="0">
      <alignment horizontal="right" vertical="center"/>
    </xf>
    <xf numFmtId="0" fontId="6" fillId="16" borderId="0">
      <alignment horizontal="right" vertical="center"/>
    </xf>
    <xf numFmtId="0" fontId="6" fillId="16" borderId="0">
      <alignment horizontal="right" vertical="center"/>
    </xf>
    <xf numFmtId="0" fontId="7" fillId="16" borderId="0">
      <alignment horizontal="right" vertical="top"/>
    </xf>
    <xf numFmtId="0" fontId="3" fillId="16" borderId="0">
      <alignment horizontal="left" vertical="top"/>
    </xf>
    <xf numFmtId="0" fontId="3" fillId="16" borderId="0">
      <alignment horizontal="center" vertical="center"/>
    </xf>
    <xf numFmtId="0" fontId="3" fillId="16" borderId="0">
      <alignment horizontal="center" vertical="center"/>
    </xf>
    <xf numFmtId="0" fontId="3" fillId="16" borderId="0">
      <alignment horizontal="left" vertical="top"/>
    </xf>
    <xf numFmtId="0" fontId="3" fillId="16" borderId="0">
      <alignment horizontal="left" vertical="center"/>
    </xf>
    <xf numFmtId="0" fontId="3" fillId="16" borderId="0">
      <alignment horizontal="right" vertical="center"/>
    </xf>
    <xf numFmtId="0" fontId="3" fillId="16" borderId="0">
      <alignment horizontal="right" vertical="center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164" fontId="3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31" fillId="0" borderId="0"/>
    <xf numFmtId="0" fontId="33" fillId="0" borderId="0"/>
    <xf numFmtId="0" fontId="19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24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/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4" fontId="25" fillId="0" borderId="0" xfId="56" applyNumberFormat="1" applyFont="1" applyFill="1" applyAlignment="1">
      <alignment vertical="center" wrapText="1"/>
    </xf>
    <xf numFmtId="3" fontId="25" fillId="0" borderId="0" xfId="56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7" fillId="0" borderId="0" xfId="0" applyFont="1"/>
    <xf numFmtId="3" fontId="18" fillId="0" borderId="0" xfId="56" applyNumberFormat="1" applyFont="1" applyFill="1" applyAlignment="1">
      <alignment horizontal="center" vertical="center" wrapText="1"/>
    </xf>
    <xf numFmtId="4" fontId="18" fillId="0" borderId="0" xfId="56" applyNumberFormat="1" applyFont="1" applyFill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3" fontId="18" fillId="0" borderId="0" xfId="56" applyNumberFormat="1" applyFont="1" applyFill="1" applyAlignment="1">
      <alignment horizontal="center" vertical="center"/>
    </xf>
    <xf numFmtId="3" fontId="25" fillId="0" borderId="0" xfId="56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27" fillId="0" borderId="0" xfId="0" applyFont="1" applyFill="1"/>
    <xf numFmtId="0" fontId="25" fillId="0" borderId="10" xfId="0" applyNumberFormat="1" applyFont="1" applyFill="1" applyBorder="1" applyAlignment="1">
      <alignment horizontal="righ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65" fontId="25" fillId="0" borderId="10" xfId="56" applyNumberFormat="1" applyFont="1" applyFill="1" applyBorder="1" applyAlignment="1">
      <alignment horizontal="center" vertical="center" wrapText="1"/>
    </xf>
    <xf numFmtId="0" fontId="32" fillId="0" borderId="0" xfId="0" applyFont="1"/>
    <xf numFmtId="165" fontId="25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3" fontId="25" fillId="25" borderId="10" xfId="56" applyNumberFormat="1" applyFont="1" applyFill="1" applyBorder="1" applyAlignment="1">
      <alignment horizontal="center" vertical="center" wrapText="1"/>
    </xf>
    <xf numFmtId="0" fontId="32" fillId="25" borderId="0" xfId="0" applyFont="1" applyFill="1"/>
    <xf numFmtId="165" fontId="25" fillId="25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3" fontId="25" fillId="0" borderId="10" xfId="56" applyNumberFormat="1" applyFont="1" applyFill="1" applyBorder="1" applyAlignment="1">
      <alignment horizontal="center" vertical="center" textRotation="90" wrapText="1"/>
    </xf>
    <xf numFmtId="4" fontId="25" fillId="0" borderId="10" xfId="56" applyNumberFormat="1" applyFont="1" applyFill="1" applyBorder="1" applyAlignment="1">
      <alignment horizontal="center" vertical="center" wrapText="1"/>
    </xf>
    <xf numFmtId="164" fontId="25" fillId="0" borderId="10" xfId="44" applyFont="1" applyFill="1" applyBorder="1" applyAlignment="1" applyProtection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3" fontId="25" fillId="0" borderId="10" xfId="56" applyNumberFormat="1" applyFont="1" applyFill="1" applyBorder="1" applyAlignment="1">
      <alignment horizontal="center" vertical="center" textRotation="90" wrapText="1"/>
    </xf>
    <xf numFmtId="3" fontId="25" fillId="0" borderId="10" xfId="56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44" applyFont="1" applyFill="1" applyBorder="1" applyAlignment="1" applyProtection="1">
      <alignment horizontal="center" vertical="center" wrapText="1"/>
    </xf>
  </cellXfs>
  <cellStyles count="6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S0" xfId="19"/>
    <cellStyle name="S1" xfId="20"/>
    <cellStyle name="S10" xfId="21"/>
    <cellStyle name="S11" xfId="22"/>
    <cellStyle name="S12" xfId="23"/>
    <cellStyle name="S13" xfId="24"/>
    <cellStyle name="S14" xfId="25"/>
    <cellStyle name="S15" xfId="26"/>
    <cellStyle name="S2" xfId="27"/>
    <cellStyle name="S3" xfId="28"/>
    <cellStyle name="S4" xfId="29"/>
    <cellStyle name="S5" xfId="30"/>
    <cellStyle name="S6" xfId="31"/>
    <cellStyle name="S7" xfId="32"/>
    <cellStyle name="S8" xfId="33"/>
    <cellStyle name="S9" xfId="34"/>
    <cellStyle name="Акцент1" xfId="35" builtinId="29" customBuiltin="1"/>
    <cellStyle name="Акцент2" xfId="36" builtinId="33" customBuiltin="1"/>
    <cellStyle name="Акцент3" xfId="37" builtinId="37" customBuiltin="1"/>
    <cellStyle name="Акцент4" xfId="38" builtinId="41" customBuiltin="1"/>
    <cellStyle name="Акцент5" xfId="39" builtinId="45" customBuiltin="1"/>
    <cellStyle name="Акцент6" xfId="40" builtinId="49" customBuiltin="1"/>
    <cellStyle name="Ввод " xfId="41" builtinId="20" customBuiltin="1"/>
    <cellStyle name="Вывод" xfId="42" builtinId="21" customBuiltin="1"/>
    <cellStyle name="Вычисление" xfId="43" builtinId="22" customBuiltin="1"/>
    <cellStyle name="Денежный" xfId="44" builtinId="4"/>
    <cellStyle name="Заголовок 1" xfId="45" builtinId="16" customBuiltin="1"/>
    <cellStyle name="Заголовок 2" xfId="46" builtinId="17" customBuiltin="1"/>
    <cellStyle name="Заголовок 3" xfId="47" builtinId="18" customBuiltin="1"/>
    <cellStyle name="Заголовок 4" xfId="48" builtinId="19" customBuiltin="1"/>
    <cellStyle name="Итог" xfId="49" builtinId="25" customBuiltin="1"/>
    <cellStyle name="Контрольная ячейка" xfId="50" builtinId="23" customBuiltin="1"/>
    <cellStyle name="Название" xfId="51" builtinId="15" customBuiltin="1"/>
    <cellStyle name="Нейтральный" xfId="52" builtinId="28" customBuiltin="1"/>
    <cellStyle name="Обычный" xfId="0" builtinId="0"/>
    <cellStyle name="Обычный 2" xfId="53"/>
    <cellStyle name="Обычный 2 2" xfId="54"/>
    <cellStyle name="Обычный 3 3" xfId="55"/>
    <cellStyle name="Обычный_ЮЭГ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Связанная ячейка" xfId="60" builtinId="24" customBuiltin="1"/>
    <cellStyle name="Текст предупреждения" xfId="61" builtinId="11" customBuiltin="1"/>
    <cellStyle name="Хороший" xfId="6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Q16"/>
  <sheetViews>
    <sheetView tabSelected="1" zoomScale="118" zoomScaleNormal="118" zoomScaleSheetLayoutView="100" workbookViewId="0">
      <selection activeCell="A9" sqref="A9:AN16"/>
    </sheetView>
  </sheetViews>
  <sheetFormatPr defaultRowHeight="12.75" x14ac:dyDescent="0.2"/>
  <cols>
    <col min="1" max="1" width="3.140625" style="1" customWidth="1"/>
    <col min="2" max="2" width="19.7109375" style="2" customWidth="1"/>
    <col min="3" max="4" width="5.140625" style="1" customWidth="1"/>
    <col min="5" max="5" width="9.7109375" style="1" customWidth="1"/>
    <col min="6" max="6" width="3.5703125" style="1" customWidth="1"/>
    <col min="7" max="9" width="3.140625" style="1" customWidth="1"/>
    <col min="10" max="10" width="3.7109375" style="1" customWidth="1"/>
    <col min="11" max="11" width="3.140625" style="1" customWidth="1"/>
    <col min="12" max="29" width="6.5703125" style="1" customWidth="1"/>
    <col min="30" max="30" width="9.85546875" style="3" customWidth="1"/>
    <col min="31" max="36" width="2.85546875" style="4" customWidth="1"/>
    <col min="37" max="37" width="7.140625" style="1" customWidth="1"/>
    <col min="38" max="40" width="10.7109375" style="1" customWidth="1"/>
    <col min="41" max="252" width="9.140625" style="1"/>
    <col min="253" max="16384" width="9.140625" style="20"/>
  </cols>
  <sheetData>
    <row r="1" spans="1:563" ht="14.1" customHeight="1" x14ac:dyDescent="0.2">
      <c r="B1" s="10"/>
      <c r="C1" s="5"/>
      <c r="D1" s="5"/>
      <c r="E1" s="5"/>
      <c r="F1" s="5"/>
      <c r="G1" s="5"/>
      <c r="H1" s="5"/>
      <c r="I1" s="5"/>
      <c r="J1" s="5"/>
      <c r="K1" s="6"/>
      <c r="L1" s="6"/>
      <c r="N1" s="6"/>
      <c r="O1" s="6"/>
      <c r="P1" s="6"/>
      <c r="Q1" s="7"/>
      <c r="R1" s="8"/>
      <c r="S1" s="8"/>
      <c r="T1" s="8"/>
      <c r="U1" s="9" t="s">
        <v>0</v>
      </c>
      <c r="V1" s="8"/>
      <c r="W1" s="20"/>
      <c r="X1" s="20"/>
      <c r="Y1" s="8"/>
      <c r="Z1" s="8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563" ht="14.1" customHeight="1" x14ac:dyDescent="0.2">
      <c r="B2" s="10"/>
      <c r="C2" s="5"/>
      <c r="D2" s="5"/>
      <c r="E2" s="5"/>
      <c r="F2" s="5"/>
      <c r="G2" s="5"/>
      <c r="H2" s="5"/>
      <c r="I2" s="5"/>
      <c r="J2" s="5"/>
      <c r="K2" s="6"/>
      <c r="L2" s="6"/>
      <c r="N2" s="11"/>
      <c r="O2" s="11"/>
      <c r="P2" s="11"/>
      <c r="Q2" s="11" t="s">
        <v>1</v>
      </c>
      <c r="R2" s="12"/>
      <c r="S2" s="12"/>
      <c r="T2" s="12"/>
      <c r="U2" s="12"/>
      <c r="V2" s="12"/>
      <c r="W2" s="20"/>
      <c r="X2" s="20"/>
      <c r="Y2" s="12"/>
      <c r="Z2" s="12"/>
      <c r="AA2" s="16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563" s="21" customFormat="1" ht="17.100000000000001" customHeight="1" x14ac:dyDescent="0.2">
      <c r="A3" s="1"/>
      <c r="B3" s="10"/>
      <c r="C3" s="5"/>
      <c r="D3" s="5"/>
      <c r="E3" s="5"/>
      <c r="F3" s="5"/>
      <c r="G3" s="5"/>
      <c r="H3" s="5"/>
      <c r="I3" s="5"/>
      <c r="J3" s="5"/>
      <c r="K3" s="6"/>
      <c r="L3" s="6"/>
      <c r="M3" s="1"/>
      <c r="N3" s="11" t="s">
        <v>62</v>
      </c>
      <c r="O3" s="22"/>
      <c r="P3" s="11"/>
      <c r="Q3" s="9"/>
      <c r="R3" s="12"/>
      <c r="S3" s="12"/>
      <c r="T3" s="12"/>
      <c r="U3" s="12"/>
      <c r="X3" s="13"/>
      <c r="Y3" s="1"/>
      <c r="Z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563" ht="17.25" customHeight="1" x14ac:dyDescent="0.2">
      <c r="B4" s="10"/>
      <c r="C4" s="5"/>
      <c r="D4" s="5"/>
      <c r="E4" s="5"/>
      <c r="F4" s="5"/>
      <c r="G4" s="5"/>
      <c r="H4" s="5"/>
      <c r="I4" s="5"/>
      <c r="J4" s="5"/>
      <c r="K4" s="6"/>
      <c r="L4" s="6"/>
      <c r="N4" s="11" t="s">
        <v>2</v>
      </c>
      <c r="O4" s="11"/>
      <c r="P4" s="11"/>
      <c r="Q4" s="9"/>
      <c r="R4" s="12"/>
      <c r="S4" s="12"/>
      <c r="T4" s="12" t="s">
        <v>3</v>
      </c>
      <c r="U4" s="12"/>
      <c r="V4" s="12"/>
      <c r="W4" s="20"/>
      <c r="X4" s="20"/>
      <c r="Y4" s="12"/>
      <c r="Z4" s="12"/>
      <c r="AA4" s="16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563" ht="14.1" customHeight="1" x14ac:dyDescent="0.2">
      <c r="B5" s="10"/>
      <c r="C5" s="5"/>
      <c r="D5" s="5"/>
      <c r="E5" s="5"/>
      <c r="F5" s="5"/>
      <c r="G5" s="5"/>
      <c r="H5" s="5"/>
      <c r="I5" s="5"/>
      <c r="J5" s="5"/>
      <c r="K5" s="6"/>
      <c r="L5" s="6"/>
      <c r="N5" s="15" t="s">
        <v>65</v>
      </c>
      <c r="O5" s="11"/>
      <c r="P5" s="11"/>
      <c r="Q5" s="9"/>
      <c r="R5" s="12"/>
      <c r="S5" s="12"/>
      <c r="T5" s="12"/>
      <c r="U5" s="12"/>
      <c r="V5" s="12"/>
      <c r="W5" s="20"/>
      <c r="X5" s="20"/>
      <c r="Y5" s="12"/>
      <c r="Z5" s="12"/>
      <c r="AA5" s="16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563" ht="14.1" customHeight="1" x14ac:dyDescent="0.2">
      <c r="B6" s="10"/>
      <c r="C6" s="5"/>
      <c r="D6" s="5"/>
      <c r="E6" s="5"/>
      <c r="F6" s="5"/>
      <c r="G6" s="5"/>
      <c r="H6" s="5"/>
      <c r="I6" s="5"/>
      <c r="J6" s="5"/>
      <c r="K6" s="6"/>
      <c r="L6" s="6"/>
      <c r="N6" s="11" t="s">
        <v>59</v>
      </c>
      <c r="O6" s="11"/>
      <c r="P6" s="11"/>
      <c r="Q6" s="9"/>
      <c r="R6" s="12"/>
      <c r="S6" s="12"/>
      <c r="T6" s="12"/>
      <c r="U6" s="12"/>
      <c r="V6" s="12"/>
      <c r="W6" s="20"/>
      <c r="X6" s="20"/>
      <c r="Y6" s="12"/>
      <c r="Z6" s="12"/>
      <c r="AA6" s="16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563" ht="14.1" customHeight="1" x14ac:dyDescent="0.2">
      <c r="B7" s="14" t="s">
        <v>4</v>
      </c>
      <c r="C7" s="6"/>
      <c r="D7" s="6"/>
      <c r="E7" s="11" t="s">
        <v>5</v>
      </c>
      <c r="F7" s="5"/>
      <c r="G7" s="5"/>
      <c r="H7" s="5"/>
      <c r="I7" s="5"/>
      <c r="J7" s="5"/>
      <c r="K7" s="6"/>
      <c r="L7" s="6"/>
      <c r="N7" s="20"/>
      <c r="O7" s="11"/>
      <c r="P7" s="11"/>
      <c r="Q7" s="9"/>
      <c r="R7" s="12"/>
      <c r="S7" s="12"/>
      <c r="T7" s="12"/>
      <c r="U7" s="12"/>
      <c r="V7" s="12"/>
      <c r="W7" s="20"/>
      <c r="X7" s="20"/>
      <c r="Y7" s="12"/>
      <c r="Z7" s="12"/>
      <c r="AA7" s="16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9" spans="1:563" s="26" customFormat="1" ht="14.25" customHeight="1" x14ac:dyDescent="0.2">
      <c r="A9" s="41" t="s">
        <v>6</v>
      </c>
      <c r="B9" s="41" t="s">
        <v>7</v>
      </c>
      <c r="C9" s="41" t="s">
        <v>8</v>
      </c>
      <c r="D9" s="41" t="s">
        <v>9</v>
      </c>
      <c r="E9" s="41" t="s">
        <v>10</v>
      </c>
      <c r="F9" s="44" t="s">
        <v>11</v>
      </c>
      <c r="G9" s="44"/>
      <c r="H9" s="44"/>
      <c r="I9" s="44"/>
      <c r="J9" s="44"/>
      <c r="K9" s="44"/>
      <c r="L9" s="41" t="s">
        <v>12</v>
      </c>
      <c r="M9" s="44" t="s">
        <v>13</v>
      </c>
      <c r="N9" s="44"/>
      <c r="O9" s="44"/>
      <c r="P9" s="41" t="s">
        <v>14</v>
      </c>
      <c r="Q9" s="41" t="s">
        <v>15</v>
      </c>
      <c r="R9" s="41" t="s">
        <v>16</v>
      </c>
      <c r="S9" s="41" t="s">
        <v>17</v>
      </c>
      <c r="T9" s="41" t="s">
        <v>18</v>
      </c>
      <c r="U9" s="44" t="s">
        <v>13</v>
      </c>
      <c r="V9" s="44"/>
      <c r="W9" s="44"/>
      <c r="X9" s="44"/>
      <c r="Y9" s="44"/>
      <c r="Z9" s="44"/>
      <c r="AA9" s="44"/>
      <c r="AB9" s="45" t="s">
        <v>19</v>
      </c>
      <c r="AC9" s="45"/>
      <c r="AD9" s="43" t="s">
        <v>20</v>
      </c>
      <c r="AE9" s="43"/>
      <c r="AF9" s="43"/>
      <c r="AG9" s="43"/>
      <c r="AH9" s="43"/>
      <c r="AI9" s="43"/>
      <c r="AJ9" s="42" t="s">
        <v>57</v>
      </c>
      <c r="AK9" s="40" t="s">
        <v>21</v>
      </c>
      <c r="AL9" s="40" t="s">
        <v>22</v>
      </c>
      <c r="AM9" s="40" t="s">
        <v>23</v>
      </c>
      <c r="AN9" s="40" t="s">
        <v>24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563" s="26" customFormat="1" ht="29.25" customHeight="1" x14ac:dyDescent="0.2">
      <c r="A10" s="41"/>
      <c r="B10" s="41"/>
      <c r="C10" s="41"/>
      <c r="D10" s="41"/>
      <c r="E10" s="41"/>
      <c r="F10" s="41" t="s">
        <v>25</v>
      </c>
      <c r="G10" s="41" t="s">
        <v>26</v>
      </c>
      <c r="H10" s="41" t="s">
        <v>27</v>
      </c>
      <c r="I10" s="41" t="s">
        <v>28</v>
      </c>
      <c r="J10" s="44" t="s">
        <v>29</v>
      </c>
      <c r="K10" s="44"/>
      <c r="L10" s="41"/>
      <c r="M10" s="41" t="s">
        <v>30</v>
      </c>
      <c r="N10" s="41" t="s">
        <v>31</v>
      </c>
      <c r="O10" s="41" t="s">
        <v>32</v>
      </c>
      <c r="P10" s="41"/>
      <c r="Q10" s="41"/>
      <c r="R10" s="41"/>
      <c r="S10" s="41"/>
      <c r="T10" s="41"/>
      <c r="U10" s="41" t="s">
        <v>33</v>
      </c>
      <c r="V10" s="41" t="s">
        <v>34</v>
      </c>
      <c r="W10" s="41" t="s">
        <v>35</v>
      </c>
      <c r="X10" s="41" t="s">
        <v>36</v>
      </c>
      <c r="Y10" s="41" t="s">
        <v>37</v>
      </c>
      <c r="Z10" s="41" t="s">
        <v>38</v>
      </c>
      <c r="AA10" s="41" t="s">
        <v>39</v>
      </c>
      <c r="AB10" s="45"/>
      <c r="AC10" s="45"/>
      <c r="AD10" s="43"/>
      <c r="AE10" s="43"/>
      <c r="AF10" s="43"/>
      <c r="AG10" s="43"/>
      <c r="AH10" s="43"/>
      <c r="AI10" s="43"/>
      <c r="AJ10" s="42"/>
      <c r="AK10" s="40"/>
      <c r="AL10" s="40"/>
      <c r="AM10" s="40"/>
      <c r="AN10" s="40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563" s="26" customFormat="1" ht="12.75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 t="s">
        <v>40</v>
      </c>
      <c r="K11" s="41" t="s">
        <v>41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5"/>
      <c r="AC11" s="45"/>
      <c r="AD11" s="39" t="s">
        <v>42</v>
      </c>
      <c r="AE11" s="42" t="s">
        <v>43</v>
      </c>
      <c r="AF11" s="42" t="s">
        <v>44</v>
      </c>
      <c r="AG11" s="42" t="s">
        <v>45</v>
      </c>
      <c r="AH11" s="43" t="s">
        <v>46</v>
      </c>
      <c r="AI11" s="43"/>
      <c r="AJ11" s="42"/>
      <c r="AK11" s="40"/>
      <c r="AL11" s="40"/>
      <c r="AM11" s="40"/>
      <c r="AN11" s="40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563" s="26" customFormat="1" ht="111.7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7" t="s">
        <v>47</v>
      </c>
      <c r="AC12" s="37" t="s">
        <v>48</v>
      </c>
      <c r="AD12" s="39"/>
      <c r="AE12" s="42"/>
      <c r="AF12" s="42"/>
      <c r="AG12" s="42"/>
      <c r="AH12" s="38" t="s">
        <v>49</v>
      </c>
      <c r="AI12" s="38" t="s">
        <v>50</v>
      </c>
      <c r="AJ12" s="42"/>
      <c r="AK12" s="40"/>
      <c r="AL12" s="40"/>
      <c r="AM12" s="40"/>
      <c r="AN12" s="40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563" ht="10.5" customHeight="1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  <c r="X13" s="17">
        <v>24</v>
      </c>
      <c r="Y13" s="17">
        <v>25</v>
      </c>
      <c r="Z13" s="17">
        <v>26</v>
      </c>
      <c r="AA13" s="17">
        <v>27</v>
      </c>
      <c r="AB13" s="17">
        <v>28</v>
      </c>
      <c r="AC13" s="17">
        <v>29</v>
      </c>
      <c r="AD13" s="17">
        <v>30</v>
      </c>
      <c r="AE13" s="17">
        <v>31</v>
      </c>
      <c r="AF13" s="17">
        <v>32</v>
      </c>
      <c r="AG13" s="17">
        <v>33</v>
      </c>
      <c r="AH13" s="17">
        <v>34</v>
      </c>
      <c r="AI13" s="17">
        <v>35</v>
      </c>
      <c r="AJ13" s="17">
        <v>36</v>
      </c>
      <c r="AK13" s="17">
        <v>37</v>
      </c>
      <c r="AL13" s="17" t="s">
        <v>55</v>
      </c>
      <c r="AM13" s="17" t="s">
        <v>56</v>
      </c>
      <c r="AN13" s="17" t="s">
        <v>64</v>
      </c>
    </row>
    <row r="14" spans="1:563" s="35" customFormat="1" ht="14.25" customHeight="1" x14ac:dyDescent="0.2">
      <c r="A14" s="29">
        <v>1</v>
      </c>
      <c r="B14" s="30" t="s">
        <v>54</v>
      </c>
      <c r="C14" s="31" t="s">
        <v>60</v>
      </c>
      <c r="D14" s="32">
        <v>2011</v>
      </c>
      <c r="E14" s="33" t="s">
        <v>58</v>
      </c>
      <c r="F14" s="32" t="s">
        <v>63</v>
      </c>
      <c r="G14" s="32">
        <v>6</v>
      </c>
      <c r="H14" s="32">
        <v>6</v>
      </c>
      <c r="I14" s="32">
        <v>6</v>
      </c>
      <c r="J14" s="32">
        <v>240</v>
      </c>
      <c r="K14" s="32"/>
      <c r="L14" s="27">
        <f>M14+N14+O14</f>
        <v>16703.5</v>
      </c>
      <c r="M14" s="36">
        <v>12307.6</v>
      </c>
      <c r="N14" s="36">
        <f>609+1628.1</f>
        <v>2237.1</v>
      </c>
      <c r="O14" s="36">
        <f>14466.4-12307.6</f>
        <v>2158.7999999999993</v>
      </c>
      <c r="P14" s="32"/>
      <c r="Q14" s="32">
        <v>1845.1</v>
      </c>
      <c r="R14" s="32"/>
      <c r="S14" s="32">
        <v>1935</v>
      </c>
      <c r="T14" s="32">
        <v>6395</v>
      </c>
      <c r="U14" s="32">
        <v>2721.4</v>
      </c>
      <c r="V14" s="32"/>
      <c r="W14" s="32"/>
      <c r="X14" s="32"/>
      <c r="Y14" s="32"/>
      <c r="Z14" s="32"/>
      <c r="AA14" s="32"/>
      <c r="AB14" s="32" t="s">
        <v>52</v>
      </c>
      <c r="AC14" s="32"/>
      <c r="AD14" s="25">
        <f t="shared" ref="AD14:AD15" si="0">M14+N14</f>
        <v>14544.7</v>
      </c>
      <c r="AE14" s="34" t="s">
        <v>52</v>
      </c>
      <c r="AF14" s="34" t="s">
        <v>52</v>
      </c>
      <c r="AG14" s="34" t="s">
        <v>52</v>
      </c>
      <c r="AH14" s="34" t="s">
        <v>52</v>
      </c>
      <c r="AI14" s="34" t="s">
        <v>51</v>
      </c>
      <c r="AJ14" s="34" t="s">
        <v>51</v>
      </c>
      <c r="AK14" s="19">
        <v>29.12</v>
      </c>
      <c r="AL14" s="18">
        <f t="shared" ref="AL14:AL15" si="1">(M14+P14)*AK14</f>
        <v>358397.31200000003</v>
      </c>
      <c r="AM14" s="18">
        <f t="shared" ref="AM14:AM15" si="2">AL14*12</f>
        <v>4300767.7440000009</v>
      </c>
      <c r="AN14" s="18">
        <f t="shared" ref="AN14:AN15" si="3">AL14*0.05</f>
        <v>17919.865600000001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</row>
    <row r="15" spans="1:563" s="35" customFormat="1" ht="14.25" customHeight="1" x14ac:dyDescent="0.2">
      <c r="A15" s="29">
        <v>2</v>
      </c>
      <c r="B15" s="30" t="s">
        <v>54</v>
      </c>
      <c r="C15" s="31" t="s">
        <v>61</v>
      </c>
      <c r="D15" s="32">
        <v>2011</v>
      </c>
      <c r="E15" s="33" t="s">
        <v>58</v>
      </c>
      <c r="F15" s="32" t="s">
        <v>63</v>
      </c>
      <c r="G15" s="32">
        <v>6</v>
      </c>
      <c r="H15" s="32">
        <v>6</v>
      </c>
      <c r="I15" s="32">
        <v>6</v>
      </c>
      <c r="J15" s="32">
        <v>240</v>
      </c>
      <c r="K15" s="32"/>
      <c r="L15" s="36">
        <f t="shared" ref="L15" si="4">M15+N15+O15</f>
        <v>16338.2</v>
      </c>
      <c r="M15" s="36">
        <v>12309.1</v>
      </c>
      <c r="N15" s="36">
        <f>567.6+1302.5</f>
        <v>1870.1</v>
      </c>
      <c r="O15" s="36">
        <f>14468.1-12309.1</f>
        <v>2159</v>
      </c>
      <c r="P15" s="32"/>
      <c r="Q15" s="32">
        <v>1845.1</v>
      </c>
      <c r="R15" s="32"/>
      <c r="S15" s="32">
        <v>1970.6</v>
      </c>
      <c r="T15" s="32"/>
      <c r="U15" s="32">
        <v>2721.4</v>
      </c>
      <c r="V15" s="32"/>
      <c r="W15" s="32"/>
      <c r="X15" s="32"/>
      <c r="Y15" s="32"/>
      <c r="Z15" s="32"/>
      <c r="AA15" s="32"/>
      <c r="AB15" s="32" t="s">
        <v>52</v>
      </c>
      <c r="AC15" s="32"/>
      <c r="AD15" s="25">
        <f t="shared" si="0"/>
        <v>14179.2</v>
      </c>
      <c r="AE15" s="34" t="s">
        <v>52</v>
      </c>
      <c r="AF15" s="34" t="s">
        <v>52</v>
      </c>
      <c r="AG15" s="34" t="s">
        <v>52</v>
      </c>
      <c r="AH15" s="34" t="s">
        <v>52</v>
      </c>
      <c r="AI15" s="34" t="s">
        <v>51</v>
      </c>
      <c r="AJ15" s="34" t="s">
        <v>51</v>
      </c>
      <c r="AK15" s="19">
        <v>29.12</v>
      </c>
      <c r="AL15" s="18">
        <f t="shared" si="1"/>
        <v>358440.99200000003</v>
      </c>
      <c r="AM15" s="18">
        <f t="shared" si="2"/>
        <v>4301291.9040000001</v>
      </c>
      <c r="AN15" s="18">
        <f t="shared" si="3"/>
        <v>17922.049600000002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</row>
    <row r="16" spans="1:563" s="26" customFormat="1" ht="14.25" customHeight="1" x14ac:dyDescent="0.2">
      <c r="A16" s="19"/>
      <c r="B16" s="24" t="s">
        <v>53</v>
      </c>
      <c r="C16" s="28"/>
      <c r="D16" s="28"/>
      <c r="E16" s="23"/>
      <c r="F16" s="28"/>
      <c r="G16" s="28"/>
      <c r="H16" s="28"/>
      <c r="I16" s="28"/>
      <c r="J16" s="19"/>
      <c r="K16" s="19"/>
      <c r="L16" s="27">
        <f>SUM(L14:L15)</f>
        <v>33041.699999999997</v>
      </c>
      <c r="M16" s="27">
        <f>SUM(M14:M15)</f>
        <v>24616.7</v>
      </c>
      <c r="N16" s="27">
        <f>SUM(N14:N15)</f>
        <v>4107.2</v>
      </c>
      <c r="O16" s="27">
        <f>SUM(O14:O15)</f>
        <v>4317.7999999999993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7">
        <f>SUM(AD14:AD15)</f>
        <v>28723.9</v>
      </c>
      <c r="AE16" s="19"/>
      <c r="AF16" s="19"/>
      <c r="AG16" s="19"/>
      <c r="AH16" s="19"/>
      <c r="AI16" s="19"/>
      <c r="AJ16" s="19"/>
      <c r="AK16" s="19"/>
      <c r="AL16" s="18">
        <f>SUM(AL14:AL15)</f>
        <v>716838.304</v>
      </c>
      <c r="AM16" s="18">
        <f>SUM(AM14:AM15)</f>
        <v>8602059.6480000019</v>
      </c>
      <c r="AN16" s="18">
        <f>SUM(AN14:AN15)</f>
        <v>35841.915200000003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</row>
  </sheetData>
  <mergeCells count="43">
    <mergeCell ref="A9:A12"/>
    <mergeCell ref="B9:B12"/>
    <mergeCell ref="C9:C12"/>
    <mergeCell ref="D9:D12"/>
    <mergeCell ref="E9:E12"/>
    <mergeCell ref="J10:K10"/>
    <mergeCell ref="M10:M12"/>
    <mergeCell ref="L9:L12"/>
    <mergeCell ref="M9:O9"/>
    <mergeCell ref="F9:K9"/>
    <mergeCell ref="J11:J12"/>
    <mergeCell ref="K11:K12"/>
    <mergeCell ref="O10:O12"/>
    <mergeCell ref="G10:G12"/>
    <mergeCell ref="H10:H12"/>
    <mergeCell ref="I10:I12"/>
    <mergeCell ref="F10:F12"/>
    <mergeCell ref="AM9:AM12"/>
    <mergeCell ref="AN9:AN12"/>
    <mergeCell ref="N10:N12"/>
    <mergeCell ref="T9:T12"/>
    <mergeCell ref="U9:AA9"/>
    <mergeCell ref="AB9:AC11"/>
    <mergeCell ref="AE11:AE12"/>
    <mergeCell ref="AJ9:AJ12"/>
    <mergeCell ref="AK9:AK12"/>
    <mergeCell ref="U10:U12"/>
    <mergeCell ref="P9:P12"/>
    <mergeCell ref="Q9:Q12"/>
    <mergeCell ref="R9:R12"/>
    <mergeCell ref="S9:S12"/>
    <mergeCell ref="Z10:Z12"/>
    <mergeCell ref="AA10:AA12"/>
    <mergeCell ref="AD11:AD12"/>
    <mergeCell ref="AL9:AL12"/>
    <mergeCell ref="V10:V12"/>
    <mergeCell ref="W10:W12"/>
    <mergeCell ref="X10:X12"/>
    <mergeCell ref="AF11:AF12"/>
    <mergeCell ref="AG11:AG12"/>
    <mergeCell ref="AH11:AI11"/>
    <mergeCell ref="Y10:Y12"/>
    <mergeCell ref="AD9:AI10"/>
  </mergeCells>
  <pageMargins left="0.59027777777777779" right="0.59027777777777779" top="0.59027777777777779" bottom="0.59027777777777779" header="0.51180555555555551" footer="0.51180555555555551"/>
  <pageSetup paperSize="9" scale="8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</vt:lpstr>
      <vt:lpstr>лот!Excel_BuiltIn__FilterDatabase_8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Татьяна Викторовна</cp:lastModifiedBy>
  <cp:lastPrinted>2012-04-11T06:12:46Z</cp:lastPrinted>
  <dcterms:created xsi:type="dcterms:W3CDTF">2012-01-11T03:02:04Z</dcterms:created>
  <dcterms:modified xsi:type="dcterms:W3CDTF">2012-04-11T06:14:16Z</dcterms:modified>
</cp:coreProperties>
</file>